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<sst xmlns="http://schemas.openxmlformats.org/spreadsheetml/2006/main" count="23" uniqueCount="15">
  <si>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Кроссворд "Богородичные иконы"</t>
  </si>
  <si>
    <t>1.</t>
  </si>
  <si>
    <t>2.</t>
  </si>
  <si>
    <t>3.</t>
  </si>
  <si>
    <t>9.</t>
  </si>
  <si>
    <r>
      <t>8</t>
    </r>
    <r>
      <rPr>
        <sz val="16"/>
        <rFont val="Arial Cyr"/>
        <family val="0"/>
      </rPr>
      <t>.</t>
    </r>
  </si>
  <si>
    <r>
      <t>7</t>
    </r>
    <r>
      <rPr>
        <sz val="16"/>
        <rFont val="Arial Cyr"/>
        <family val="0"/>
      </rPr>
      <t>.</t>
    </r>
  </si>
  <si>
    <t>5.</t>
  </si>
  <si>
    <t>4.</t>
  </si>
  <si>
    <t xml:space="preserve">По горизонтали: </t>
  </si>
  <si>
    <t>1.                4.               7.</t>
  </si>
  <si>
    <t>2.                5.               8.</t>
  </si>
  <si>
    <t>3.               6.                9.</t>
  </si>
  <si>
    <t>Ваша оценка:</t>
  </si>
  <si>
    <t>В каждую строку впишите название  предлагаемой иконы.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</si>
</sst>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color indexed="12"/>
      <name val="Arial Cyr"/>
      <family val="0"/>
    </font>
    <font>
      <i/>
      <sz val="16"/>
      <color indexed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12"/>
      <name val="Arial Cyr"/>
      <family val="0"/>
    </font>
    <font>
      <i/>
      <sz val="36"/>
      <color indexed="10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textRotation="255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276225</xdr:colOff>
      <xdr:row>6</xdr:row>
      <xdr:rowOff>47625</xdr:rowOff>
    </xdr:from>
    <xdr:to>
      <xdr:col>27</xdr:col>
      <xdr:colOff>219075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333500"/>
          <a:ext cx="628650" cy="6667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257175</xdr:colOff>
      <xdr:row>9</xdr:row>
      <xdr:rowOff>76200</xdr:rowOff>
    </xdr:from>
    <xdr:to>
      <xdr:col>27</xdr:col>
      <xdr:colOff>171450</xdr:colOff>
      <xdr:row>12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162175"/>
          <a:ext cx="600075" cy="8001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266700</xdr:colOff>
      <xdr:row>13</xdr:row>
      <xdr:rowOff>28575</xdr:rowOff>
    </xdr:from>
    <xdr:to>
      <xdr:col>27</xdr:col>
      <xdr:colOff>228600</xdr:colOff>
      <xdr:row>15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171825"/>
          <a:ext cx="647700" cy="7048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619125</xdr:colOff>
      <xdr:row>6</xdr:row>
      <xdr:rowOff>19050</xdr:rowOff>
    </xdr:from>
    <xdr:to>
      <xdr:col>28</xdr:col>
      <xdr:colOff>600075</xdr:colOff>
      <xdr:row>8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1304925"/>
          <a:ext cx="666750" cy="7239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619125</xdr:colOff>
      <xdr:row>9</xdr:row>
      <xdr:rowOff>76200</xdr:rowOff>
    </xdr:from>
    <xdr:to>
      <xdr:col>28</xdr:col>
      <xdr:colOff>581025</xdr:colOff>
      <xdr:row>12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2162175"/>
          <a:ext cx="647700" cy="8191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657225</xdr:colOff>
      <xdr:row>13</xdr:row>
      <xdr:rowOff>28575</xdr:rowOff>
    </xdr:from>
    <xdr:to>
      <xdr:col>28</xdr:col>
      <xdr:colOff>561975</xdr:colOff>
      <xdr:row>15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48400" y="3171825"/>
          <a:ext cx="590550" cy="69532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29</xdr:col>
      <xdr:colOff>276225</xdr:colOff>
      <xdr:row>6</xdr:row>
      <xdr:rowOff>28575</xdr:rowOff>
    </xdr:from>
    <xdr:to>
      <xdr:col>30</xdr:col>
      <xdr:colOff>180975</xdr:colOff>
      <xdr:row>8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1314450"/>
          <a:ext cx="590550" cy="71437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29</xdr:col>
      <xdr:colOff>285750</xdr:colOff>
      <xdr:row>9</xdr:row>
      <xdr:rowOff>57150</xdr:rowOff>
    </xdr:from>
    <xdr:to>
      <xdr:col>30</xdr:col>
      <xdr:colOff>219075</xdr:colOff>
      <xdr:row>12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2143125"/>
          <a:ext cx="619125" cy="8572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29</xdr:col>
      <xdr:colOff>314325</xdr:colOff>
      <xdr:row>12</xdr:row>
      <xdr:rowOff>247650</xdr:rowOff>
    </xdr:from>
    <xdr:to>
      <xdr:col>30</xdr:col>
      <xdr:colOff>200025</xdr:colOff>
      <xdr:row>15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77100" y="3133725"/>
          <a:ext cx="571500" cy="7239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19"/>
  <sheetViews>
    <sheetView tabSelected="1" workbookViewId="0" topLeftCell="A4">
      <selection activeCell="L9" sqref="L9"/>
    </sheetView>
  </sheetViews>
  <sheetFormatPr defaultColWidth="9.00390625" defaultRowHeight="12.75"/>
  <cols>
    <col min="1" max="12" width="2.375" style="0" customWidth="1"/>
    <col min="13" max="13" width="3.125" style="0" customWidth="1"/>
    <col min="14" max="18" width="2.375" style="0" customWidth="1"/>
    <col min="19" max="19" width="2.75390625" style="0" customWidth="1"/>
    <col min="20" max="25" width="2.375" style="0" customWidth="1"/>
    <col min="26" max="26" width="3.875" style="0" customWidth="1"/>
  </cols>
  <sheetData>
    <row r="2" spans="3:27" ht="20.25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4" ht="13.5" thickBot="1"/>
    <row r="5" spans="13:31" ht="21" thickBot="1">
      <c r="M5" s="7" t="s">
        <v>1</v>
      </c>
      <c r="N5" s="1"/>
      <c r="O5" s="3"/>
      <c r="P5" s="3"/>
      <c r="Q5" s="3"/>
      <c r="R5" s="4"/>
      <c r="S5" s="4"/>
      <c r="T5" s="4"/>
      <c r="U5" s="4"/>
      <c r="V5" s="4"/>
      <c r="W5" s="4"/>
      <c r="Z5" s="11" t="str">
        <f>IF(Лист2!Y5=10,"+","-")</f>
        <v>-</v>
      </c>
      <c r="AA5" s="20" t="s">
        <v>9</v>
      </c>
      <c r="AB5" s="20"/>
      <c r="AC5" s="20"/>
      <c r="AD5" s="20"/>
      <c r="AE5" s="20"/>
    </row>
    <row r="6" spans="8:32" ht="21" thickBot="1">
      <c r="H6" s="7" t="s">
        <v>2</v>
      </c>
      <c r="I6" s="4"/>
      <c r="J6" s="3"/>
      <c r="K6" s="3"/>
      <c r="L6" s="3"/>
      <c r="M6" s="3"/>
      <c r="N6" s="1"/>
      <c r="O6" s="3"/>
      <c r="P6" s="3"/>
      <c r="Q6" s="3"/>
      <c r="R6" s="4"/>
      <c r="S6" s="4"/>
      <c r="T6" s="4"/>
      <c r="U6" s="4"/>
      <c r="V6" s="4"/>
      <c r="W6" s="4"/>
      <c r="X6" s="5"/>
      <c r="Y6" s="5"/>
      <c r="Z6" s="11" t="str">
        <f>IF(Лист2!Y6=15,"+","-")</f>
        <v>-</v>
      </c>
      <c r="AA6" s="13" t="s">
        <v>14</v>
      </c>
      <c r="AB6" s="13"/>
      <c r="AC6" s="13"/>
      <c r="AD6" s="13"/>
      <c r="AE6" s="13"/>
      <c r="AF6" s="14"/>
    </row>
    <row r="7" spans="9:31" ht="21" thickBot="1">
      <c r="I7" s="7" t="s">
        <v>3</v>
      </c>
      <c r="J7" s="3"/>
      <c r="K7" s="3"/>
      <c r="L7" s="3"/>
      <c r="M7" s="3"/>
      <c r="N7" s="1"/>
      <c r="O7" s="3"/>
      <c r="P7" s="3"/>
      <c r="Q7" s="3"/>
      <c r="R7" s="6"/>
      <c r="S7" s="5"/>
      <c r="T7" s="5"/>
      <c r="U7" s="5"/>
      <c r="V7" s="5"/>
      <c r="W7" s="5"/>
      <c r="X7" s="5"/>
      <c r="Y7" s="5"/>
      <c r="Z7" s="11" t="str">
        <f>IF(Лист2!Y7=9,"+","-")</f>
        <v>-</v>
      </c>
      <c r="AA7" s="18" t="s">
        <v>10</v>
      </c>
      <c r="AB7" s="18"/>
      <c r="AC7" s="18"/>
      <c r="AD7" s="18"/>
      <c r="AE7" s="18"/>
    </row>
    <row r="8" spans="8:31" ht="21" thickBot="1">
      <c r="H8" s="7" t="s">
        <v>8</v>
      </c>
      <c r="I8" s="4"/>
      <c r="J8" s="4"/>
      <c r="K8" s="4"/>
      <c r="L8" s="3"/>
      <c r="M8" s="3"/>
      <c r="N8" s="1"/>
      <c r="O8" s="3"/>
      <c r="P8" s="3"/>
      <c r="Q8" s="3"/>
      <c r="R8" s="5"/>
      <c r="S8" s="5"/>
      <c r="T8" s="5"/>
      <c r="U8" s="5"/>
      <c r="V8" s="5"/>
      <c r="W8" s="5"/>
      <c r="X8" s="5"/>
      <c r="Y8" s="5"/>
      <c r="Z8" s="11" t="str">
        <f>IF(Лист2!Y8=9,"+","-")</f>
        <v>-</v>
      </c>
      <c r="AA8" s="16"/>
      <c r="AB8" s="16"/>
      <c r="AC8" s="16"/>
      <c r="AD8" s="16"/>
      <c r="AE8" s="16"/>
    </row>
    <row r="9" spans="9:31" ht="21" thickBot="1">
      <c r="I9" s="5"/>
      <c r="J9" s="5"/>
      <c r="K9" s="7" t="s">
        <v>7</v>
      </c>
      <c r="L9" s="4"/>
      <c r="M9" s="4"/>
      <c r="N9" s="1"/>
      <c r="O9" s="3"/>
      <c r="P9" s="3"/>
      <c r="Q9" s="3"/>
      <c r="R9" s="3"/>
      <c r="S9" s="3"/>
      <c r="T9" s="5"/>
      <c r="U9" s="5"/>
      <c r="V9" s="5"/>
      <c r="W9" s="5"/>
      <c r="X9" s="5"/>
      <c r="Y9" s="5"/>
      <c r="Z9" s="11" t="str">
        <f>IF(Лист2!Y9=8,"+","-")</f>
        <v>-</v>
      </c>
      <c r="AA9" s="16"/>
      <c r="AB9" s="16"/>
      <c r="AC9" s="16"/>
      <c r="AD9" s="16"/>
      <c r="AE9" s="16"/>
    </row>
    <row r="10" spans="9:31" ht="21" thickBot="1">
      <c r="I10" s="5"/>
      <c r="J10" s="5"/>
      <c r="K10" s="5"/>
      <c r="L10" s="7"/>
      <c r="M10" s="7">
        <v>6</v>
      </c>
      <c r="N10" s="2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11" t="str">
        <f>IF(Лист2!Y10=10,"+","-")</f>
        <v>-</v>
      </c>
      <c r="AA10" s="18" t="s">
        <v>11</v>
      </c>
      <c r="AB10" s="18"/>
      <c r="AC10" s="18"/>
      <c r="AD10" s="18"/>
      <c r="AE10" s="18"/>
    </row>
    <row r="11" spans="9:31" ht="21" thickBot="1">
      <c r="I11" s="5"/>
      <c r="J11" s="5"/>
      <c r="K11" s="5"/>
      <c r="L11" s="7" t="s">
        <v>6</v>
      </c>
      <c r="M11" s="4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8"/>
      <c r="Z11" s="11" t="str">
        <f>IF(Лист2!Y11=12,"+","-")</f>
        <v>-</v>
      </c>
      <c r="AA11" s="16"/>
      <c r="AB11" s="16"/>
      <c r="AC11" s="16"/>
      <c r="AD11" s="16"/>
      <c r="AE11" s="16"/>
    </row>
    <row r="12" spans="9:31" ht="21" thickBot="1">
      <c r="I12" s="5"/>
      <c r="J12" s="5"/>
      <c r="K12" s="5"/>
      <c r="L12" s="7" t="s">
        <v>5</v>
      </c>
      <c r="M12" s="3"/>
      <c r="N12" s="1"/>
      <c r="O12" s="3"/>
      <c r="P12" s="3"/>
      <c r="Q12" s="3"/>
      <c r="R12" s="3"/>
      <c r="S12" s="4"/>
      <c r="T12" s="4"/>
      <c r="U12" s="4"/>
      <c r="V12" s="4"/>
      <c r="W12" s="4"/>
      <c r="X12" s="4"/>
      <c r="Y12" s="8"/>
      <c r="Z12" s="11" t="str">
        <f>IF(Лист2!Y12=12,"+","-")</f>
        <v>-</v>
      </c>
      <c r="AA12" s="16"/>
      <c r="AB12" s="16"/>
      <c r="AC12" s="16"/>
      <c r="AD12" s="16"/>
      <c r="AE12" s="16"/>
    </row>
    <row r="13" spans="4:31" ht="20.25">
      <c r="D13" s="7" t="s">
        <v>4</v>
      </c>
      <c r="E13" s="9"/>
      <c r="F13" s="4"/>
      <c r="G13" s="4"/>
      <c r="H13" s="4"/>
      <c r="I13" s="4"/>
      <c r="J13" s="4"/>
      <c r="K13" s="4"/>
      <c r="L13" s="4"/>
      <c r="M13" s="4"/>
      <c r="N13" s="2"/>
      <c r="O13" s="4"/>
      <c r="P13" s="4"/>
      <c r="Q13" s="4"/>
      <c r="R13" s="4"/>
      <c r="S13" s="8"/>
      <c r="T13" s="5"/>
      <c r="U13" s="5"/>
      <c r="V13" s="5"/>
      <c r="W13" s="5"/>
      <c r="X13" s="5"/>
      <c r="Y13" s="5"/>
      <c r="Z13" s="11" t="str">
        <f>IF(Лист2!Y13=14,"+","-")</f>
        <v>-</v>
      </c>
      <c r="AA13" s="16"/>
      <c r="AB13" s="16"/>
      <c r="AC13" s="16"/>
      <c r="AD13" s="16"/>
      <c r="AE13" s="16"/>
    </row>
    <row r="14" spans="27:31" ht="18">
      <c r="AA14" s="18" t="s">
        <v>12</v>
      </c>
      <c r="AB14" s="18"/>
      <c r="AC14" s="18"/>
      <c r="AD14" s="18"/>
      <c r="AE14" s="18"/>
    </row>
    <row r="15" spans="27:31" ht="20.25">
      <c r="AA15" s="12"/>
      <c r="AB15" s="12"/>
      <c r="AC15" s="12"/>
      <c r="AD15" s="12"/>
      <c r="AE15" s="12"/>
    </row>
    <row r="16" spans="7:31" ht="20.25">
      <c r="G16" s="15" t="s">
        <v>13</v>
      </c>
      <c r="H16" s="16"/>
      <c r="I16" s="16"/>
      <c r="J16" s="16"/>
      <c r="K16" s="16"/>
      <c r="L16" s="16"/>
      <c r="M16" s="16"/>
      <c r="N16" s="16"/>
      <c r="O16" s="16"/>
      <c r="P16" s="16"/>
      <c r="R16" s="17">
        <f>IF(Лист2!Y16&lt;15,2,IF(Лист2!Y16&lt;80,3,IF(Лист2!Y16&lt;94,4,5)))</f>
        <v>2</v>
      </c>
      <c r="S16" s="17"/>
      <c r="T16" s="17"/>
      <c r="U16" s="17"/>
      <c r="AA16" s="12"/>
      <c r="AB16" s="12"/>
      <c r="AC16" s="12"/>
      <c r="AD16" s="12"/>
      <c r="AE16" s="12"/>
    </row>
    <row r="17" spans="18:21" ht="12.75">
      <c r="R17" s="17"/>
      <c r="S17" s="17"/>
      <c r="T17" s="17"/>
      <c r="U17" s="17"/>
    </row>
    <row r="18" spans="18:21" ht="12.75">
      <c r="R18" s="17"/>
      <c r="S18" s="17"/>
      <c r="T18" s="17"/>
      <c r="U18" s="17"/>
    </row>
    <row r="19" spans="18:21" ht="12.75">
      <c r="R19" s="17"/>
      <c r="S19" s="17"/>
      <c r="T19" s="17"/>
      <c r="U19" s="17"/>
    </row>
  </sheetData>
  <mergeCells count="15">
    <mergeCell ref="AA10:AE10"/>
    <mergeCell ref="AA11:AE11"/>
    <mergeCell ref="C2:AA2"/>
    <mergeCell ref="AA5:AE5"/>
    <mergeCell ref="AA7:AE7"/>
    <mergeCell ref="AA16:AE16"/>
    <mergeCell ref="AA6:AF6"/>
    <mergeCell ref="G16:P16"/>
    <mergeCell ref="R16:U19"/>
    <mergeCell ref="AA12:AE12"/>
    <mergeCell ref="AA13:AE13"/>
    <mergeCell ref="AA14:AE14"/>
    <mergeCell ref="AA15:AE15"/>
    <mergeCell ref="AA8:AE8"/>
    <mergeCell ref="AA9:AE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Y16"/>
  <sheetViews>
    <sheetView workbookViewId="0" topLeftCell="A4">
      <selection activeCell="C4" sqref="C4:Y16"/>
    </sheetView>
  </sheetViews>
  <sheetFormatPr defaultColWidth="9.00390625" defaultRowHeight="12.75"/>
  <cols>
    <col min="1" max="2" width="2.75390625" style="0" customWidth="1"/>
    <col min="3" max="23" width="2.75390625" style="0" hidden="1" customWidth="1"/>
    <col min="24" max="24" width="3.25390625" style="0" hidden="1" customWidth="1"/>
    <col min="25" max="25" width="0" style="0" hidden="1" customWidth="1"/>
  </cols>
  <sheetData>
    <row r="5" spans="13:25" ht="20.25">
      <c r="M5" s="7" t="s">
        <v>1</v>
      </c>
      <c r="N5" s="3">
        <f>IF(Лист1!N5="С",1,0)</f>
        <v>0</v>
      </c>
      <c r="O5" s="1">
        <f>IF(Лист1!O5="м",1,0)</f>
        <v>0</v>
      </c>
      <c r="P5" s="1">
        <f>IF(Лист1!P5="о",1,0)</f>
        <v>0</v>
      </c>
      <c r="Q5" s="1">
        <f>IF(Лист1!Q5="л",1,0)</f>
        <v>0</v>
      </c>
      <c r="R5" s="1">
        <f>IF(Лист1!R5="е",1,0)</f>
        <v>0</v>
      </c>
      <c r="S5" s="1">
        <f>IF(Лист1!S5="н",1,0)</f>
        <v>0</v>
      </c>
      <c r="T5" s="1">
        <f>IF(Лист1!T5="С",1,0)</f>
        <v>0</v>
      </c>
      <c r="U5" s="1">
        <f>IF(Лист1!U5="к",1,0)</f>
        <v>0</v>
      </c>
      <c r="V5" s="1">
        <f>IF(Лист1!V5="а",1,0)</f>
        <v>0</v>
      </c>
      <c r="W5" s="1">
        <f>IF(Лист1!W5="я",1,0)</f>
        <v>0</v>
      </c>
      <c r="Y5">
        <f>SUM(N5:W5)</f>
        <v>0</v>
      </c>
    </row>
    <row r="6" spans="8:25" ht="20.25">
      <c r="H6" s="7" t="s">
        <v>2</v>
      </c>
      <c r="I6" s="1">
        <f>IF(Лист1!I6="С",1,0)</f>
        <v>0</v>
      </c>
      <c r="J6" s="1">
        <f>IF(Лист1!J6="к",1,0)</f>
        <v>0</v>
      </c>
      <c r="K6" s="1">
        <f>IF(Лист1!K6="о",1,0)</f>
        <v>0</v>
      </c>
      <c r="L6" s="1">
        <f>IF(Лист1!L6="р",1,0)</f>
        <v>0</v>
      </c>
      <c r="M6" s="1">
        <f>IF(Лист1!M6="о",1,0)</f>
        <v>0</v>
      </c>
      <c r="N6" s="3">
        <f>IF(Лист1!N6="п",1,0)</f>
        <v>0</v>
      </c>
      <c r="O6" s="1">
        <f>IF(Лист1!O6="о",1,0)</f>
        <v>0</v>
      </c>
      <c r="P6" s="1">
        <f>IF(Лист1!P6="с",1,0)</f>
        <v>0</v>
      </c>
      <c r="Q6" s="1">
        <f>IF(Лист1!Q6="л",1,0)</f>
        <v>0</v>
      </c>
      <c r="R6" s="1">
        <f>IF(Лист1!R6="у",1,0)</f>
        <v>0</v>
      </c>
      <c r="S6" s="1">
        <f>IF(Лист1!S6="ш",1,0)</f>
        <v>0</v>
      </c>
      <c r="T6" s="1">
        <f>IF(Лист1!T6="н",1,0)</f>
        <v>0</v>
      </c>
      <c r="U6" s="1">
        <f>IF(Лист1!U6="и",1,0)</f>
        <v>0</v>
      </c>
      <c r="V6" s="1">
        <f>IF(Лист1!V6="ц",1,0)</f>
        <v>0</v>
      </c>
      <c r="W6" s="1">
        <f>IF(Лист1!W6="а",1,0)</f>
        <v>0</v>
      </c>
      <c r="X6" s="5"/>
      <c r="Y6">
        <f>SUM(I6:W6)</f>
        <v>0</v>
      </c>
    </row>
    <row r="7" spans="9:25" ht="20.25">
      <c r="I7" s="7" t="s">
        <v>3</v>
      </c>
      <c r="J7" s="1">
        <f>IF(Лист1!J7="д",1,0)</f>
        <v>0</v>
      </c>
      <c r="K7" s="1">
        <f>IF(Лист1!K7="е",1,0)</f>
        <v>0</v>
      </c>
      <c r="L7" s="1">
        <f>IF(Лист1!L7="р",1,0)</f>
        <v>0</v>
      </c>
      <c r="M7" s="1">
        <f>IF(Лист1!M7="ж",1,0)</f>
        <v>0</v>
      </c>
      <c r="N7" s="3">
        <f>IF(Лист1!N7="а",1,0)</f>
        <v>0</v>
      </c>
      <c r="O7" s="1">
        <f>IF(Лист1!O7="в",1,0)</f>
        <v>0</v>
      </c>
      <c r="P7" s="1">
        <f>IF(Лист1!P7="н",1,0)</f>
        <v>0</v>
      </c>
      <c r="Q7" s="1">
        <f>IF(Лист1!Q7="а",1,0)</f>
        <v>0</v>
      </c>
      <c r="R7" s="1">
        <f>IF(Лист1!R7="я",1,0)</f>
        <v>0</v>
      </c>
      <c r="S7" s="5"/>
      <c r="T7" s="5"/>
      <c r="U7" s="5"/>
      <c r="V7" s="5"/>
      <c r="W7" s="5"/>
      <c r="X7" s="5"/>
      <c r="Y7">
        <f>SUM(J7:R7)</f>
        <v>0</v>
      </c>
    </row>
    <row r="8" spans="8:25" ht="20.25">
      <c r="H8" s="7" t="s">
        <v>8</v>
      </c>
      <c r="I8" s="1">
        <f>IF(Лист1!I8="к",1,0)</f>
        <v>0</v>
      </c>
      <c r="J8" s="1">
        <f>IF(Лист1!J8="а",1,0)</f>
        <v>0</v>
      </c>
      <c r="K8" s="1">
        <f>IF(Лист1!K8="з",1,0)</f>
        <v>0</v>
      </c>
      <c r="L8" s="1">
        <f>IF(Лист1!L8="а",1,0)</f>
        <v>0</v>
      </c>
      <c r="M8" s="1">
        <f>IF(Лист1!M8="н",1,0)</f>
        <v>0</v>
      </c>
      <c r="N8" s="3">
        <f>IF(Лист1!N8="С",1,0)</f>
        <v>0</v>
      </c>
      <c r="O8" s="1">
        <f>IF(Лист1!O8="к",1,0)</f>
        <v>0</v>
      </c>
      <c r="P8" s="1">
        <f>IF(Лист1!P8="а",1,0)</f>
        <v>0</v>
      </c>
      <c r="Q8" s="1">
        <f>IF(Лист1!Q8="я",1,0)</f>
        <v>0</v>
      </c>
      <c r="R8" s="5"/>
      <c r="S8" s="5"/>
      <c r="T8" s="5"/>
      <c r="U8" s="5"/>
      <c r="V8" s="5"/>
      <c r="W8" s="5"/>
      <c r="X8" s="5"/>
      <c r="Y8">
        <f>SUM(I8:Q8)</f>
        <v>0</v>
      </c>
    </row>
    <row r="9" spans="9:25" ht="20.25">
      <c r="I9" s="5"/>
      <c r="J9" s="5"/>
      <c r="K9" s="7" t="s">
        <v>7</v>
      </c>
      <c r="L9" s="1">
        <f>IF(Лист1!L9="у",1,0)</f>
        <v>0</v>
      </c>
      <c r="M9" s="1">
        <f>IF(Лист1!M9="м",1,0)</f>
        <v>0</v>
      </c>
      <c r="N9" s="3">
        <f>IF(Лист1!N9="и",1,0)</f>
        <v>0</v>
      </c>
      <c r="O9" s="1">
        <f>IF(Лист1!O9="л",1,0)</f>
        <v>0</v>
      </c>
      <c r="P9" s="1">
        <f>IF(Лист1!P9="е",1,0)</f>
        <v>0</v>
      </c>
      <c r="Q9" s="1">
        <f>IF(Лист1!Q9="н",1,0)</f>
        <v>0</v>
      </c>
      <c r="R9" s="1">
        <f>IF(Лист1!R9="и",1,0)</f>
        <v>0</v>
      </c>
      <c r="S9" s="1">
        <f>IF(Лист1!S9="е",1,0)</f>
        <v>0</v>
      </c>
      <c r="T9" s="5"/>
      <c r="U9" s="5"/>
      <c r="V9" s="5"/>
      <c r="W9" s="5"/>
      <c r="X9" s="5"/>
      <c r="Y9">
        <f>SUM(L9:S9)</f>
        <v>0</v>
      </c>
    </row>
    <row r="10" spans="9:25" ht="20.25">
      <c r="I10" s="5"/>
      <c r="J10" s="5"/>
      <c r="K10" s="5"/>
      <c r="L10" s="7"/>
      <c r="M10" s="7">
        <v>6</v>
      </c>
      <c r="N10" s="3">
        <f>IF(Лист1!N10="т",1,0)</f>
        <v>0</v>
      </c>
      <c r="O10" s="1">
        <f>IF(Лист1!O10="и",1,0)</f>
        <v>0</v>
      </c>
      <c r="P10" s="1">
        <f>IF(Лист1!P10="х",1,0)</f>
        <v>0</v>
      </c>
      <c r="Q10" s="1">
        <f>IF(Лист1!Q10="в",1,0)</f>
        <v>0</v>
      </c>
      <c r="R10" s="1">
        <f>IF(Лист1!R10="и",1,0)</f>
        <v>0</v>
      </c>
      <c r="S10" s="1">
        <f>IF(Лист1!S10="н",1,0)</f>
        <v>0</v>
      </c>
      <c r="T10" s="1">
        <f>IF(Лист1!T10="с",1,0)</f>
        <v>0</v>
      </c>
      <c r="U10" s="1">
        <f>IF(Лист1!U10="к",1,0)</f>
        <v>0</v>
      </c>
      <c r="V10" s="1">
        <f>IF(Лист1!V10="а",1,0)</f>
        <v>0</v>
      </c>
      <c r="W10" s="1">
        <f>IF(Лист1!W10="я",1,0)</f>
        <v>0</v>
      </c>
      <c r="X10" s="5"/>
      <c r="Y10">
        <f>SUM(N10:W10)</f>
        <v>0</v>
      </c>
    </row>
    <row r="11" spans="9:25" ht="20.25">
      <c r="I11" s="5"/>
      <c r="J11" s="5"/>
      <c r="K11" s="5"/>
      <c r="L11" s="7" t="s">
        <v>6</v>
      </c>
      <c r="M11" s="1">
        <f>IF(Лист1!M11="ф",1,0)</f>
        <v>0</v>
      </c>
      <c r="N11" s="3">
        <f>IF(Лист1!N11="е",1,0)</f>
        <v>0</v>
      </c>
      <c r="O11" s="1">
        <f>IF(Лист1!O11="о",1,0)</f>
        <v>0</v>
      </c>
      <c r="P11" s="1">
        <f>IF(Лист1!P11="д",1,0)</f>
        <v>0</v>
      </c>
      <c r="Q11" s="1">
        <f>IF(Лист1!Q11="о",1,0)</f>
        <v>0</v>
      </c>
      <c r="R11" s="1">
        <f>IF(Лист1!R11="р",1,0)</f>
        <v>0</v>
      </c>
      <c r="S11" s="1">
        <f>IF(Лист1!S11="о",1,0)</f>
        <v>0</v>
      </c>
      <c r="T11" s="1">
        <f>IF(Лист1!T11="в",1,0)</f>
        <v>0</v>
      </c>
      <c r="U11" s="1">
        <f>IF(Лист1!U11="с",1,0)</f>
        <v>0</v>
      </c>
      <c r="V11" s="1">
        <f>IF(Лист1!V11="к",1,0)</f>
        <v>0</v>
      </c>
      <c r="W11" s="1">
        <f>IF(Лист1!W11="а",1,0)</f>
        <v>0</v>
      </c>
      <c r="X11" s="1">
        <f>IF(Лист1!X11="я",1,0)</f>
        <v>0</v>
      </c>
      <c r="Y11">
        <f>SUM(M11:X11)</f>
        <v>0</v>
      </c>
    </row>
    <row r="12" spans="9:25" ht="20.25">
      <c r="I12" s="5"/>
      <c r="J12" s="5"/>
      <c r="K12" s="5"/>
      <c r="L12" s="7" t="s">
        <v>5</v>
      </c>
      <c r="M12" s="1">
        <f>IF(Лист1!M12="в",1,0)</f>
        <v>0</v>
      </c>
      <c r="N12" s="3">
        <f>IF(Лист1!N12="л",1,0)</f>
        <v>0</v>
      </c>
      <c r="O12" s="1">
        <f>IF(Лист1!O12="а",1,0)</f>
        <v>0</v>
      </c>
      <c r="P12" s="1">
        <f>IF(Лист1!P12="д",1,0)</f>
        <v>0</v>
      </c>
      <c r="Q12" s="1">
        <f>IF(Лист1!Q12="и",1,0)</f>
        <v>0</v>
      </c>
      <c r="R12" s="1">
        <f>IF(Лист1!R12="м",1,0)</f>
        <v>0</v>
      </c>
      <c r="S12" s="1">
        <f>IF(Лист1!S12="и",1,0)</f>
        <v>0</v>
      </c>
      <c r="T12" s="1">
        <f>IF(Лист1!T12="р",1,0)</f>
        <v>0</v>
      </c>
      <c r="U12" s="1">
        <f>IF(Лист1!U12="с",1,0)</f>
        <v>0</v>
      </c>
      <c r="V12" s="1">
        <f>IF(Лист1!V12="к",1,0)</f>
        <v>0</v>
      </c>
      <c r="W12" s="1">
        <f>IF(Лист1!W12="а",1,0)</f>
        <v>0</v>
      </c>
      <c r="X12" s="1">
        <f>IF(Лист1!X12="я",1,0)</f>
        <v>0</v>
      </c>
      <c r="Y12">
        <f>SUM(M12:X12)</f>
        <v>0</v>
      </c>
    </row>
    <row r="13" spans="4:25" ht="20.25">
      <c r="D13" s="7" t="s">
        <v>4</v>
      </c>
      <c r="E13" s="1">
        <f>IF(Лист1!E13="и",1,0)</f>
        <v>0</v>
      </c>
      <c r="F13" s="1">
        <f>IF(Лист1!F13="з",1,0)</f>
        <v>0</v>
      </c>
      <c r="G13" s="1">
        <f>IF(Лист1!G13="б",1,0)</f>
        <v>0</v>
      </c>
      <c r="H13" s="1">
        <f>IF(Лист1!H13="а",1,0)</f>
        <v>0</v>
      </c>
      <c r="I13" s="1">
        <f>IF(Лист1!I13="в",1,0)</f>
        <v>0</v>
      </c>
      <c r="J13" s="1">
        <f>IF(Лист1!J13="и",1,0)</f>
        <v>0</v>
      </c>
      <c r="K13" s="1">
        <f>IF(Лист1!K13="т",1,0)</f>
        <v>0</v>
      </c>
      <c r="L13" s="1">
        <f>IF(Лист1!L13="е",1,0)</f>
        <v>0</v>
      </c>
      <c r="M13" s="1">
        <f>IF(Лист1!M13="л",1,0)</f>
        <v>0</v>
      </c>
      <c r="N13" s="3">
        <f>IF(Лист1!N13="ь",1,0)</f>
        <v>0</v>
      </c>
      <c r="O13" s="1">
        <f>IF(Лист1!O13="н",1,0)</f>
        <v>0</v>
      </c>
      <c r="P13" s="1">
        <f>IF(Лист1!P13="и",1,0)</f>
        <v>0</v>
      </c>
      <c r="Q13" s="1">
        <f>IF(Лист1!Q13="ц",1,0)</f>
        <v>0</v>
      </c>
      <c r="R13" s="10">
        <f>IF(Лист1!R13="а",1,0)</f>
        <v>0</v>
      </c>
      <c r="S13" s="8"/>
      <c r="T13" s="5"/>
      <c r="U13" s="5"/>
      <c r="V13" s="5"/>
      <c r="W13" s="5"/>
      <c r="X13" s="5"/>
      <c r="Y13">
        <f>SUM(E13:R13)</f>
        <v>0</v>
      </c>
    </row>
    <row r="16" ht="12.75">
      <c r="Y16">
        <f>SUM(Y5:Y13)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north2</dc:creator>
  <cp:keywords/>
  <dc:description/>
  <cp:lastModifiedBy>Кирилл</cp:lastModifiedBy>
  <cp:lastPrinted>2008-11-20T16:12:47Z</cp:lastPrinted>
  <dcterms:created xsi:type="dcterms:W3CDTF">2008-11-20T07:37:19Z</dcterms:created>
  <dcterms:modified xsi:type="dcterms:W3CDTF">2008-11-20T16:13:40Z</dcterms:modified>
  <cp:category/>
  <cp:version/>
  <cp:contentType/>
  <cp:contentStatus/>
</cp:coreProperties>
</file>